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 tabRatio="853"/>
  </bookViews>
  <sheets>
    <sheet name="Cronograma" sheetId="22" r:id="rId1"/>
  </sheets>
  <externalReferences>
    <externalReference r:id="rId2"/>
    <externalReference r:id="rId3"/>
    <externalReference r:id="rId4"/>
  </externalReferences>
  <definedNames>
    <definedName name="_xlnm.Print_Area" localSheetId="0">Cronograma!$A$1:$J$43</definedName>
  </definedNames>
  <calcPr calcId="125725"/>
</workbook>
</file>

<file path=xl/calcChain.xml><?xml version="1.0" encoding="utf-8"?>
<calcChain xmlns="http://schemas.openxmlformats.org/spreadsheetml/2006/main">
  <c r="H28" i="22"/>
  <c r="H23"/>
  <c r="H19"/>
  <c r="H15"/>
  <c r="G15"/>
  <c r="F15"/>
  <c r="H11"/>
  <c r="G11"/>
  <c r="F11"/>
  <c r="E11"/>
  <c r="H7"/>
  <c r="G7"/>
  <c r="F7"/>
  <c r="E7"/>
  <c r="H3"/>
  <c r="G3"/>
  <c r="F3"/>
  <c r="E3"/>
  <c r="A1" l="1"/>
  <c r="L13" l="1"/>
  <c r="L15"/>
  <c r="L11" l="1"/>
  <c r="E35" l="1"/>
  <c r="H35"/>
  <c r="G35"/>
  <c r="F35"/>
  <c r="H2" l="1"/>
  <c r="E37" l="1"/>
  <c r="F37" l="1"/>
  <c r="G37" l="1"/>
  <c r="H37" s="1"/>
  <c r="D16"/>
</calcChain>
</file>

<file path=xl/sharedStrings.xml><?xml version="1.0" encoding="utf-8"?>
<sst xmlns="http://schemas.openxmlformats.org/spreadsheetml/2006/main" count="26" uniqueCount="25">
  <si>
    <t>ITEM</t>
  </si>
  <si>
    <t>CÓDIGO</t>
  </si>
  <si>
    <t>DIAS CORRIDOS</t>
  </si>
  <si>
    <t>DESEMBOLSO    R$</t>
  </si>
  <si>
    <t>PARCIAL</t>
  </si>
  <si>
    <t>ACUMULADO</t>
  </si>
  <si>
    <t>2.0</t>
  </si>
  <si>
    <t>3.0</t>
  </si>
  <si>
    <t>4.0</t>
  </si>
  <si>
    <t>1.0</t>
  </si>
  <si>
    <t>DRENAGEM</t>
  </si>
  <si>
    <t>SINALIZAÇÃO</t>
  </si>
  <si>
    <t>ENTEL</t>
  </si>
  <si>
    <t>TERRAPLENAGEM</t>
  </si>
  <si>
    <t>5.0</t>
  </si>
  <si>
    <t>6.0</t>
  </si>
  <si>
    <t>OBRAS COMPLEMENTARES</t>
  </si>
  <si>
    <t>CRONOGRAMA FÍSICO - FINANCEIRO</t>
  </si>
  <si>
    <t>Qd.- 5.3.1</t>
  </si>
  <si>
    <t>7.0</t>
  </si>
  <si>
    <t>PROTEÇÃO AMBIENTAL</t>
  </si>
  <si>
    <t>RODOVIA:</t>
  </si>
  <si>
    <t>RODOVIA:
TRECHO:
EXTENSÃO:</t>
  </si>
  <si>
    <t>SERVIÇOS PRELIMINARES</t>
  </si>
  <si>
    <t>Acesso à Praia de Muro Alto
Final da Pavimentação / Rio Ipojuca (Muro Alto)                                                                                                                                                                                                                                                                                                                                                                                                                                                  
                                                                                                                                                                         1,96 Km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</si>
</sst>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&quot;R$&quot;\ #,##0.00"/>
  </numFmts>
  <fonts count="17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9" fontId="5" fillId="0" borderId="1" xfId="1" applyNumberFormat="1" applyFont="1" applyBorder="1" applyAlignment="1" applyProtection="1">
      <alignment horizontal="center" vertical="center"/>
    </xf>
    <xf numFmtId="164" fontId="5" fillId="0" borderId="1" xfId="1" applyNumberFormat="1" applyFont="1" applyBorder="1" applyAlignment="1">
      <alignment vertical="center"/>
    </xf>
    <xf numFmtId="10" fontId="10" fillId="0" borderId="1" xfId="1" applyNumberFormat="1" applyFont="1" applyBorder="1" applyAlignment="1"/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5" fillId="0" borderId="1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1" fontId="1" fillId="0" borderId="3" xfId="1" applyNumberFormat="1" applyFont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  <xf numFmtId="4" fontId="2" fillId="0" borderId="3" xfId="0" applyNumberFormat="1" applyFont="1" applyBorder="1" applyAlignment="1">
      <alignment vertical="center"/>
    </xf>
    <xf numFmtId="4" fontId="5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4" fontId="1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0" fontId="10" fillId="0" borderId="3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/>
    </xf>
    <xf numFmtId="44" fontId="10" fillId="0" borderId="1" xfId="3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0" fontId="10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 vertical="center"/>
    </xf>
    <xf numFmtId="165" fontId="10" fillId="0" borderId="3" xfId="3" applyNumberFormat="1" applyFont="1" applyBorder="1" applyAlignment="1">
      <alignment horizontal="center"/>
    </xf>
    <xf numFmtId="4" fontId="1" fillId="0" borderId="9" xfId="1" applyNumberFormat="1" applyFont="1" applyBorder="1" applyAlignment="1">
      <alignment horizontal="center" vertical="center" wrapText="1"/>
    </xf>
    <xf numFmtId="4" fontId="1" fillId="0" borderId="10" xfId="1" applyNumberFormat="1" applyFont="1" applyBorder="1" applyAlignment="1">
      <alignment horizontal="center" vertical="center" wrapText="1"/>
    </xf>
    <xf numFmtId="165" fontId="1" fillId="0" borderId="9" xfId="1" applyNumberFormat="1" applyFont="1" applyBorder="1" applyAlignment="1">
      <alignment horizontal="center" vertical="center" wrapText="1"/>
    </xf>
    <xf numFmtId="165" fontId="1" fillId="0" borderId="10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0" borderId="2" xfId="0" applyFont="1" applyBorder="1" applyAlignment="1">
      <alignment horizontal="center" textRotation="180"/>
    </xf>
    <xf numFmtId="0" fontId="12" fillId="0" borderId="2" xfId="2" applyFont="1" applyBorder="1" applyAlignment="1" applyProtection="1">
      <alignment horizontal="center" vertical="top" textRotation="180"/>
    </xf>
    <xf numFmtId="0" fontId="1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10" fontId="10" fillId="0" borderId="1" xfId="1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2" borderId="9" xfId="1" applyFont="1" applyFill="1" applyBorder="1" applyAlignment="1" applyProtection="1">
      <alignment horizontal="center" vertical="center"/>
    </xf>
    <xf numFmtId="0" fontId="7" fillId="2" borderId="10" xfId="1" applyFont="1" applyFill="1" applyBorder="1" applyAlignment="1" applyProtection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</cellXfs>
  <cellStyles count="4">
    <cellStyle name="Hyperlink" xfId="2" builtinId="8"/>
    <cellStyle name="Moeda" xfId="3" builtinId="4"/>
    <cellStyle name="Normal" xfId="0" builtinId="0"/>
    <cellStyle name="Normal_Cronogram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889" name="Text Box 1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890" name="Text Box 2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891" name="Text Box 3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892" name="Text Box 4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893" name="Text Box 5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894" name="Text Box 6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895" name="Text Box 7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896" name="Text Box 8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897" name="Text Box 9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898" name="Text Box 10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899" name="Text Box 11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900" name="Text Box 12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01" name="Text Box 13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03" name="Text Box 15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904" name="Text Box 16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05" name="Text Box 17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906" name="Text Box 18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07" name="Text Box 19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908" name="Text Box 20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09" name="Text Box 21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910" name="Text Box 22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VICINAL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 - ENTR. PE-145 (APOLINÁRIO)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BELO JARDIM - XUCURU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11" name="Text Box 23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912" name="Text Box 24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13" name="Text Box 25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EXTENSÃO</a:t>
          </a:r>
        </a:p>
      </xdr:txBody>
    </xdr:sp>
    <xdr:clientData/>
  </xdr:twoCellAnchor>
  <xdr:twoCellAnchor>
    <xdr:from>
      <xdr:col>2</xdr:col>
      <xdr:colOff>395568</xdr:colOff>
      <xdr:row>0</xdr:row>
      <xdr:rowOff>0</xdr:rowOff>
    </xdr:from>
    <xdr:to>
      <xdr:col>3</xdr:col>
      <xdr:colOff>343163</xdr:colOff>
      <xdr:row>0</xdr:row>
      <xdr:rowOff>0</xdr:rowOff>
    </xdr:to>
    <xdr:sp macro="" textlink="">
      <xdr:nvSpPr>
        <xdr:cNvPr id="37914" name="Text Box 26"/>
        <xdr:cNvSpPr txBox="1">
          <a:spLocks noChangeArrowheads="1"/>
        </xdr:cNvSpPr>
      </xdr:nvSpPr>
      <xdr:spPr bwMode="auto">
        <a:xfrm>
          <a:off x="857250" y="0"/>
          <a:ext cx="65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BR-104/AL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À ROCHA CAVALCANTE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2,35km</a:t>
          </a:r>
        </a:p>
      </xdr:txBody>
    </xdr:sp>
    <xdr:clientData/>
  </xdr:twoCellAnchor>
  <xdr:twoCellAnchor>
    <xdr:from>
      <xdr:col>1</xdr:col>
      <xdr:colOff>40341</xdr:colOff>
      <xdr:row>0</xdr:row>
      <xdr:rowOff>0</xdr:rowOff>
    </xdr:from>
    <xdr:to>
      <xdr:col>2</xdr:col>
      <xdr:colOff>7284</xdr:colOff>
      <xdr:row>0</xdr:row>
      <xdr:rowOff>0</xdr:rowOff>
    </xdr:to>
    <xdr:sp macro="" textlink="">
      <xdr:nvSpPr>
        <xdr:cNvPr id="37915" name="Text Box 27"/>
        <xdr:cNvSpPr txBox="1">
          <a:spLocks noChangeArrowheads="1"/>
        </xdr:cNvSpPr>
      </xdr:nvSpPr>
      <xdr:spPr bwMode="auto">
        <a:xfrm>
          <a:off x="38100" y="0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SEGMENTO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16" name="Text Box 28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40341</xdr:colOff>
      <xdr:row>0</xdr:row>
      <xdr:rowOff>0</xdr:rowOff>
    </xdr:from>
    <xdr:to>
      <xdr:col>2</xdr:col>
      <xdr:colOff>7284</xdr:colOff>
      <xdr:row>0</xdr:row>
      <xdr:rowOff>0</xdr:rowOff>
    </xdr:to>
    <xdr:sp macro="" textlink="">
      <xdr:nvSpPr>
        <xdr:cNvPr id="37917" name="Text Box 29"/>
        <xdr:cNvSpPr txBox="1">
          <a:spLocks noChangeArrowheads="1"/>
        </xdr:cNvSpPr>
      </xdr:nvSpPr>
      <xdr:spPr bwMode="auto">
        <a:xfrm>
          <a:off x="38100" y="0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SEGMENTO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18" name="Text Box 30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40341</xdr:colOff>
      <xdr:row>0</xdr:row>
      <xdr:rowOff>0</xdr:rowOff>
    </xdr:from>
    <xdr:to>
      <xdr:col>2</xdr:col>
      <xdr:colOff>7284</xdr:colOff>
      <xdr:row>0</xdr:row>
      <xdr:rowOff>0</xdr:rowOff>
    </xdr:to>
    <xdr:sp macro="" textlink="">
      <xdr:nvSpPr>
        <xdr:cNvPr id="37919" name="Text Box 31"/>
        <xdr:cNvSpPr txBox="1">
          <a:spLocks noChangeArrowheads="1"/>
        </xdr:cNvSpPr>
      </xdr:nvSpPr>
      <xdr:spPr bwMode="auto">
        <a:xfrm>
          <a:off x="38100" y="0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EXTENSÃO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20" name="Text Box 32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1</xdr:col>
      <xdr:colOff>40341</xdr:colOff>
      <xdr:row>0</xdr:row>
      <xdr:rowOff>0</xdr:rowOff>
    </xdr:from>
    <xdr:to>
      <xdr:col>2</xdr:col>
      <xdr:colOff>7284</xdr:colOff>
      <xdr:row>0</xdr:row>
      <xdr:rowOff>0</xdr:rowOff>
    </xdr:to>
    <xdr:sp macro="" textlink="">
      <xdr:nvSpPr>
        <xdr:cNvPr id="37921" name="Text Box 33"/>
        <xdr:cNvSpPr txBox="1">
          <a:spLocks noChangeArrowheads="1"/>
        </xdr:cNvSpPr>
      </xdr:nvSpPr>
      <xdr:spPr bwMode="auto">
        <a:xfrm>
          <a:off x="38100" y="0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SEGMENTO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22" name="Text Box 34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40341</xdr:colOff>
      <xdr:row>0</xdr:row>
      <xdr:rowOff>0</xdr:rowOff>
    </xdr:from>
    <xdr:to>
      <xdr:col>2</xdr:col>
      <xdr:colOff>7284</xdr:colOff>
      <xdr:row>0</xdr:row>
      <xdr:rowOff>0</xdr:rowOff>
    </xdr:to>
    <xdr:sp macro="" textlink="">
      <xdr:nvSpPr>
        <xdr:cNvPr id="37923" name="Text Box 35"/>
        <xdr:cNvSpPr txBox="1">
          <a:spLocks noChangeArrowheads="1"/>
        </xdr:cNvSpPr>
      </xdr:nvSpPr>
      <xdr:spPr bwMode="auto">
        <a:xfrm>
          <a:off x="38100" y="0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SEGMENTO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24" name="Text Box 36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40341</xdr:colOff>
      <xdr:row>0</xdr:row>
      <xdr:rowOff>0</xdr:rowOff>
    </xdr:from>
    <xdr:to>
      <xdr:col>2</xdr:col>
      <xdr:colOff>7284</xdr:colOff>
      <xdr:row>0</xdr:row>
      <xdr:rowOff>0</xdr:rowOff>
    </xdr:to>
    <xdr:sp macro="" textlink="">
      <xdr:nvSpPr>
        <xdr:cNvPr id="37925" name="Text Box 37"/>
        <xdr:cNvSpPr txBox="1">
          <a:spLocks noChangeArrowheads="1"/>
        </xdr:cNvSpPr>
      </xdr:nvSpPr>
      <xdr:spPr bwMode="auto">
        <a:xfrm>
          <a:off x="38100" y="0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SEGMENTO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26" name="Text Box 38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40341</xdr:colOff>
      <xdr:row>0</xdr:row>
      <xdr:rowOff>0</xdr:rowOff>
    </xdr:from>
    <xdr:to>
      <xdr:col>2</xdr:col>
      <xdr:colOff>7284</xdr:colOff>
      <xdr:row>0</xdr:row>
      <xdr:rowOff>0</xdr:rowOff>
    </xdr:to>
    <xdr:sp macro="" textlink="">
      <xdr:nvSpPr>
        <xdr:cNvPr id="37927" name="Text Box 39"/>
        <xdr:cNvSpPr txBox="1">
          <a:spLocks noChangeArrowheads="1"/>
        </xdr:cNvSpPr>
      </xdr:nvSpPr>
      <xdr:spPr bwMode="auto">
        <a:xfrm>
          <a:off x="38100" y="0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SEGMENTO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28" name="Text Box 40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40341</xdr:colOff>
      <xdr:row>0</xdr:row>
      <xdr:rowOff>0</xdr:rowOff>
    </xdr:from>
    <xdr:to>
      <xdr:col>2</xdr:col>
      <xdr:colOff>7284</xdr:colOff>
      <xdr:row>0</xdr:row>
      <xdr:rowOff>0</xdr:rowOff>
    </xdr:to>
    <xdr:sp macro="" textlink="">
      <xdr:nvSpPr>
        <xdr:cNvPr id="37929" name="Text Box 41"/>
        <xdr:cNvSpPr txBox="1">
          <a:spLocks noChangeArrowheads="1"/>
        </xdr:cNvSpPr>
      </xdr:nvSpPr>
      <xdr:spPr bwMode="auto">
        <a:xfrm>
          <a:off x="38100" y="0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SEGMENTO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30" name="Text Box 42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40341</xdr:colOff>
      <xdr:row>0</xdr:row>
      <xdr:rowOff>0</xdr:rowOff>
    </xdr:from>
    <xdr:to>
      <xdr:col>2</xdr:col>
      <xdr:colOff>7284</xdr:colOff>
      <xdr:row>0</xdr:row>
      <xdr:rowOff>0</xdr:rowOff>
    </xdr:to>
    <xdr:sp macro="" textlink="">
      <xdr:nvSpPr>
        <xdr:cNvPr id="37931" name="Text Box 43"/>
        <xdr:cNvSpPr txBox="1">
          <a:spLocks noChangeArrowheads="1"/>
        </xdr:cNvSpPr>
      </xdr:nvSpPr>
      <xdr:spPr bwMode="auto">
        <a:xfrm>
          <a:off x="38100" y="0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SEGMENTO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32" name="Text Box 44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40341</xdr:colOff>
      <xdr:row>0</xdr:row>
      <xdr:rowOff>0</xdr:rowOff>
    </xdr:from>
    <xdr:to>
      <xdr:col>2</xdr:col>
      <xdr:colOff>7284</xdr:colOff>
      <xdr:row>0</xdr:row>
      <xdr:rowOff>0</xdr:rowOff>
    </xdr:to>
    <xdr:sp macro="" textlink="">
      <xdr:nvSpPr>
        <xdr:cNvPr id="37933" name="Text Box 45"/>
        <xdr:cNvSpPr txBox="1">
          <a:spLocks noChangeArrowheads="1"/>
        </xdr:cNvSpPr>
      </xdr:nvSpPr>
      <xdr:spPr bwMode="auto">
        <a:xfrm>
          <a:off x="38100" y="0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SEGMENTO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34" name="Text Box 46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35" name="Text Box 47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36" name="Text Box 48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37" name="Text Box 49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38" name="Text Box 50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39" name="Text Box 51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40" name="Text Box 52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41" name="Text Box 53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42" name="Text Box 54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43" name="Text Box 55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44" name="Text Box 56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45" name="Text Box 57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46" name="Text Box 58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47" name="Text Box 59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EXTENSÃO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48" name="Text Box 60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49" name="Text Box 61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50" name="Text Box 62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51" name="Text Box 63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52" name="Text Box 64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53" name="Text Box 65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54" name="Text Box 66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55" name="Text Box 67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56" name="Text Box 68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57" name="Text Box 69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58" name="Text Box 70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59" name="Text Box 71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60" name="Text Box 72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61" name="Text Box 73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62" name="Text Box 74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63" name="Text Box 75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64" name="Text Box 76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65" name="Text Box 77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66" name="Text Box 78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67" name="Text Box 79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68" name="Text Box 80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69" name="Text Box 81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7970" name="Text Box 82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EXTENSÃO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71" name="Text Box 83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72" name="Text Box 84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73" name="Text Box 85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74" name="Text Box 86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75" name="Text Box 87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76" name="Text Box 88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77" name="Text Box 89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78" name="Text Box 90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79" name="Text Box 91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80" name="Text Box 92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81" name="Text Box 93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82" name="Text Box 94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83" name="Text Box 95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84" name="Text Box 96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85" name="Text Box 97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86" name="Text Box 98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87" name="Text Box 99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88" name="Text Box 100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89" name="Text Box 101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90" name="Text Box 102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91" name="Text Box 103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92" name="Text Box 104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93" name="Text Box 105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94" name="Text Box 106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95" name="Text Box 107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96" name="Text Box 108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97" name="Text Box 109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98" name="Text Box 110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7999" name="Text Box 111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00" name="Text Box 112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01" name="Text Box 113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02" name="Text Box 114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03" name="Text Box 115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04" name="Text Box 116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05" name="Text Box 117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06" name="Text Box 118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07" name="Text Box 119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08" name="Text Box 120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09" name="Text Box 121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10" name="Text Box 122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11" name="Text Box 123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12" name="Text Box 124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13" name="Text Box 125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14" name="Text Box 126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EXTENSÃO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15" name="Text Box 127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16" name="Text Box 128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17" name="Text Box 129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18" name="Text Box 130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19" name="Text Box 131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20" name="Text Box 132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21" name="Text Box 133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22" name="Text Box 134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23" name="Text Box 135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24" name="Text Box 136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25" name="Text Box 137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26" name="Text Box 138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27" name="Text Box 139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28" name="Text Box 140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29" name="Text Box 141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30" name="Text Box 142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31" name="Text Box 143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32" name="Text Box 144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33" name="Text Box 145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34" name="Text Box 146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35" name="Text Box 147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36" name="Text Box 148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SUBTRECHO</a:t>
          </a:r>
        </a:p>
      </xdr:txBody>
    </xdr:sp>
    <xdr:clientData/>
  </xdr:twoCellAnchor>
  <xdr:twoCellAnchor>
    <xdr:from>
      <xdr:col>1</xdr:col>
      <xdr:colOff>21291</xdr:colOff>
      <xdr:row>0</xdr:row>
      <xdr:rowOff>0</xdr:rowOff>
    </xdr:from>
    <xdr:to>
      <xdr:col>2</xdr:col>
      <xdr:colOff>460526</xdr:colOff>
      <xdr:row>0</xdr:row>
      <xdr:rowOff>0</xdr:rowOff>
    </xdr:to>
    <xdr:sp macro="" textlink="">
      <xdr:nvSpPr>
        <xdr:cNvPr id="38037" name="Text Box 149"/>
        <xdr:cNvSpPr txBox="1">
          <a:spLocks noChangeArrowheads="1"/>
        </xdr:cNvSpPr>
      </xdr:nvSpPr>
      <xdr:spPr bwMode="auto"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RODOVIA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TRECHO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EXTENSÃO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38" name="Text Box 150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39" name="Text Box 151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BR-101/AL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ACESSO AO POVOADO ATOL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4,74km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40" name="Text Box 152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41" name="Text Box 153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42" name="Text Box 154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43" name="Text Box 155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44" name="Text Box 156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45" name="Text Box 157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46" name="Text Box 158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2</xdr:col>
      <xdr:colOff>7284</xdr:colOff>
      <xdr:row>0</xdr:row>
      <xdr:rowOff>0</xdr:rowOff>
    </xdr:from>
    <xdr:to>
      <xdr:col>2</xdr:col>
      <xdr:colOff>717116</xdr:colOff>
      <xdr:row>0</xdr:row>
      <xdr:rowOff>0</xdr:rowOff>
    </xdr:to>
    <xdr:sp macro="" textlink="">
      <xdr:nvSpPr>
        <xdr:cNvPr id="38047" name="Text Box 159"/>
        <xdr:cNvSpPr txBox="1">
          <a:spLocks noChangeArrowheads="1"/>
        </xdr:cNvSpPr>
      </xdr:nvSpPr>
      <xdr:spPr bwMode="auto">
        <a:xfrm>
          <a:off x="45720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BR-020/PI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DIVISA BA/PI - SÃO RAIMUNDO NONATO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Km 0,0 - Km 54,3</a:t>
          </a:r>
        </a:p>
      </xdr:txBody>
    </xdr:sp>
    <xdr:clientData/>
  </xdr:twoCellAnchor>
  <xdr:twoCellAnchor>
    <xdr:from>
      <xdr:col>5</xdr:col>
      <xdr:colOff>12887</xdr:colOff>
      <xdr:row>15</xdr:row>
      <xdr:rowOff>85396</xdr:rowOff>
    </xdr:from>
    <xdr:to>
      <xdr:col>8</xdr:col>
      <xdr:colOff>6569</xdr:colOff>
      <xdr:row>15</xdr:row>
      <xdr:rowOff>86286</xdr:rowOff>
    </xdr:to>
    <xdr:sp macro="" textlink="">
      <xdr:nvSpPr>
        <xdr:cNvPr id="45641" name="Line 162"/>
        <xdr:cNvSpPr>
          <a:spLocks noChangeShapeType="1"/>
        </xdr:cNvSpPr>
      </xdr:nvSpPr>
      <xdr:spPr bwMode="auto">
        <a:xfrm flipV="1">
          <a:off x="5984077" y="2588172"/>
          <a:ext cx="3008837" cy="890"/>
        </a:xfrm>
        <a:prstGeom prst="line">
          <a:avLst/>
        </a:prstGeom>
        <a:noFill/>
        <a:ln w="76200" cmpd="tri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22412</xdr:colOff>
      <xdr:row>19</xdr:row>
      <xdr:rowOff>80682</xdr:rowOff>
    </xdr:from>
    <xdr:to>
      <xdr:col>8</xdr:col>
      <xdr:colOff>0</xdr:colOff>
      <xdr:row>19</xdr:row>
      <xdr:rowOff>80682</xdr:rowOff>
    </xdr:to>
    <xdr:sp macro="" textlink="">
      <xdr:nvSpPr>
        <xdr:cNvPr id="45643" name="Line 191"/>
        <xdr:cNvSpPr>
          <a:spLocks noChangeShapeType="1"/>
        </xdr:cNvSpPr>
      </xdr:nvSpPr>
      <xdr:spPr bwMode="auto">
        <a:xfrm>
          <a:off x="7832912" y="3801035"/>
          <a:ext cx="1143000" cy="0"/>
        </a:xfrm>
        <a:prstGeom prst="line">
          <a:avLst/>
        </a:prstGeom>
        <a:noFill/>
        <a:ln w="76200" cmpd="tri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70595</xdr:rowOff>
    </xdr:from>
    <xdr:to>
      <xdr:col>8</xdr:col>
      <xdr:colOff>0</xdr:colOff>
      <xdr:row>3</xdr:row>
      <xdr:rowOff>75848</xdr:rowOff>
    </xdr:to>
    <xdr:sp macro="" textlink="">
      <xdr:nvSpPr>
        <xdr:cNvPr id="45646" name="Line 191"/>
        <xdr:cNvSpPr>
          <a:spLocks noChangeShapeType="1"/>
        </xdr:cNvSpPr>
      </xdr:nvSpPr>
      <xdr:spPr bwMode="auto">
        <a:xfrm>
          <a:off x="5065059" y="675713"/>
          <a:ext cx="3926260" cy="5253"/>
        </a:xfrm>
        <a:prstGeom prst="line">
          <a:avLst/>
        </a:prstGeom>
        <a:noFill/>
        <a:ln w="76200" cmpd="tri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20479</xdr:colOff>
      <xdr:row>23</xdr:row>
      <xdr:rowOff>88101</xdr:rowOff>
    </xdr:from>
    <xdr:to>
      <xdr:col>8</xdr:col>
      <xdr:colOff>0</xdr:colOff>
      <xdr:row>23</xdr:row>
      <xdr:rowOff>88101</xdr:rowOff>
    </xdr:to>
    <xdr:sp macro="" textlink="">
      <xdr:nvSpPr>
        <xdr:cNvPr id="169" name="Line 191"/>
        <xdr:cNvSpPr>
          <a:spLocks noChangeShapeType="1"/>
        </xdr:cNvSpPr>
      </xdr:nvSpPr>
      <xdr:spPr bwMode="auto">
        <a:xfrm>
          <a:off x="7811929" y="4717251"/>
          <a:ext cx="1158197" cy="0"/>
        </a:xfrm>
        <a:prstGeom prst="line">
          <a:avLst/>
        </a:prstGeom>
        <a:noFill/>
        <a:ln w="76200" cmpd="tri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6570</xdr:colOff>
      <xdr:row>7</xdr:row>
      <xdr:rowOff>96931</xdr:rowOff>
    </xdr:from>
    <xdr:to>
      <xdr:col>8</xdr:col>
      <xdr:colOff>0</xdr:colOff>
      <xdr:row>7</xdr:row>
      <xdr:rowOff>100409</xdr:rowOff>
    </xdr:to>
    <xdr:sp macro="" textlink="">
      <xdr:nvSpPr>
        <xdr:cNvPr id="176" name="Line 160"/>
        <xdr:cNvSpPr>
          <a:spLocks noChangeShapeType="1"/>
        </xdr:cNvSpPr>
      </xdr:nvSpPr>
      <xdr:spPr bwMode="auto">
        <a:xfrm flipV="1">
          <a:off x="5064345" y="1268506"/>
          <a:ext cx="3897560" cy="3478"/>
        </a:xfrm>
        <a:prstGeom prst="line">
          <a:avLst/>
        </a:prstGeom>
        <a:noFill/>
        <a:ln w="76200" cmpd="tri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26893</xdr:colOff>
      <xdr:row>11</xdr:row>
      <xdr:rowOff>123264</xdr:rowOff>
    </xdr:from>
    <xdr:to>
      <xdr:col>8</xdr:col>
      <xdr:colOff>0</xdr:colOff>
      <xdr:row>11</xdr:row>
      <xdr:rowOff>124314</xdr:rowOff>
    </xdr:to>
    <xdr:sp macro="" textlink="">
      <xdr:nvSpPr>
        <xdr:cNvPr id="177" name="Line 160"/>
        <xdr:cNvSpPr>
          <a:spLocks noChangeShapeType="1"/>
        </xdr:cNvSpPr>
      </xdr:nvSpPr>
      <xdr:spPr bwMode="auto">
        <a:xfrm flipV="1">
          <a:off x="5921187" y="2566146"/>
          <a:ext cx="3895166" cy="1050"/>
        </a:xfrm>
        <a:prstGeom prst="line">
          <a:avLst/>
        </a:prstGeom>
        <a:noFill/>
        <a:ln w="76200" cmpd="tri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22412</xdr:colOff>
      <xdr:row>28</xdr:row>
      <xdr:rowOff>103094</xdr:rowOff>
    </xdr:from>
    <xdr:to>
      <xdr:col>8</xdr:col>
      <xdr:colOff>-1</xdr:colOff>
      <xdr:row>28</xdr:row>
      <xdr:rowOff>103094</xdr:rowOff>
    </xdr:to>
    <xdr:sp macro="" textlink="">
      <xdr:nvSpPr>
        <xdr:cNvPr id="168" name="Line 191"/>
        <xdr:cNvSpPr>
          <a:spLocks noChangeShapeType="1"/>
        </xdr:cNvSpPr>
      </xdr:nvSpPr>
      <xdr:spPr bwMode="auto">
        <a:xfrm>
          <a:off x="7832912" y="5493123"/>
          <a:ext cx="1165411" cy="0"/>
        </a:xfrm>
        <a:prstGeom prst="line">
          <a:avLst/>
        </a:prstGeom>
        <a:noFill/>
        <a:ln w="76200" cmpd="tri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57286</xdr:colOff>
      <xdr:row>36</xdr:row>
      <xdr:rowOff>128735</xdr:rowOff>
    </xdr:from>
    <xdr:to>
      <xdr:col>9</xdr:col>
      <xdr:colOff>520583</xdr:colOff>
      <xdr:row>42</xdr:row>
      <xdr:rowOff>177685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960785" y="5979461"/>
          <a:ext cx="1115750" cy="463297"/>
        </a:xfrm>
        <a:prstGeom prst="rect">
          <a:avLst/>
        </a:prstGeom>
      </xdr:spPr>
    </xdr:pic>
    <xdr:clientData/>
  </xdr:twoCellAnchor>
  <xdr:twoCellAnchor editAs="oneCell">
    <xdr:from>
      <xdr:col>9</xdr:col>
      <xdr:colOff>27048</xdr:colOff>
      <xdr:row>0</xdr:row>
      <xdr:rowOff>46506</xdr:rowOff>
    </xdr:from>
    <xdr:to>
      <xdr:col>9</xdr:col>
      <xdr:colOff>575702</xdr:colOff>
      <xdr:row>4</xdr:row>
      <xdr:rowOff>44546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055830" y="247449"/>
          <a:ext cx="950540" cy="5486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mo%202&#170;%20Etapa%20(FORMAT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onstrativo_Or&#231;amento%202&#170;%20Etap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r&#231;amen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  <sheetDataSet>
      <sheetData sheetId="0">
        <row r="5">
          <cell r="E5">
            <v>128496.48999999999</v>
          </cell>
        </row>
        <row r="7">
          <cell r="E7">
            <v>231947.65</v>
          </cell>
        </row>
        <row r="8">
          <cell r="E8">
            <v>238982.51999999996</v>
          </cell>
        </row>
        <row r="10">
          <cell r="E10">
            <v>1220873.6200000001</v>
          </cell>
        </row>
        <row r="12">
          <cell r="E12">
            <v>24734.7</v>
          </cell>
        </row>
        <row r="14">
          <cell r="E14">
            <v>99139.12</v>
          </cell>
        </row>
        <row r="16">
          <cell r="E16">
            <v>77455.11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 Preliminares"/>
      <sheetName val="Terraplenagem"/>
      <sheetName val="Drenagem"/>
      <sheetName val="Pavimentação"/>
      <sheetName val="Sinalização"/>
      <sheetName val="Obras Complementares"/>
      <sheetName val="prot. ambiental"/>
    </sheetNames>
    <sheetDataSet>
      <sheetData sheetId="0"/>
      <sheetData sheetId="1">
        <row r="20">
          <cell r="I20">
            <v>204005.38999999998</v>
          </cell>
        </row>
      </sheetData>
      <sheetData sheetId="2">
        <row r="20">
          <cell r="I20">
            <v>213089.65999999997</v>
          </cell>
        </row>
      </sheetData>
      <sheetData sheetId="3">
        <row r="17">
          <cell r="I17">
            <v>1194029.06</v>
          </cell>
        </row>
      </sheetData>
      <sheetData sheetId="4">
        <row r="22">
          <cell r="I22">
            <v>16392.7</v>
          </cell>
        </row>
      </sheetData>
      <sheetData sheetId="5">
        <row r="21">
          <cell r="I21">
            <v>71969.350000000006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Serv. preliminares"/>
      <sheetName val="Terraplenagem"/>
      <sheetName val="Pavimentação"/>
      <sheetName val="Drenagem"/>
      <sheetName val="Sinalização"/>
    </sheetNames>
    <sheetDataSet>
      <sheetData sheetId="0" refreshError="1">
        <row r="4">
          <cell r="C4" t="str">
            <v>SERVIÇOS PRELIMINARES</v>
          </cell>
        </row>
        <row r="8">
          <cell r="C8" t="str">
            <v>PAVIMENTAÇÃO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Or&#231;am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showZeros="0" tabSelected="1" view="pageBreakPreview" zoomScale="55" zoomScaleSheetLayoutView="55" workbookViewId="0">
      <selection activeCell="D25" sqref="D25"/>
    </sheetView>
  </sheetViews>
  <sheetFormatPr defaultColWidth="11.42578125" defaultRowHeight="12"/>
  <cols>
    <col min="1" max="1" width="3.140625" style="1" customWidth="1"/>
    <col min="2" max="2" width="6" style="2" customWidth="1"/>
    <col min="3" max="3" width="9" style="1" customWidth="1"/>
    <col min="4" max="4" width="57.7109375" style="1" customWidth="1"/>
    <col min="5" max="5" width="13.7109375" style="3" customWidth="1"/>
    <col min="6" max="6" width="12.85546875" style="2" customWidth="1"/>
    <col min="7" max="7" width="14.42578125" style="2" customWidth="1"/>
    <col min="8" max="8" width="14.42578125" style="1" customWidth="1"/>
    <col min="9" max="9" width="3.7109375" style="1" customWidth="1"/>
    <col min="10" max="10" width="9.85546875" style="1" customWidth="1"/>
    <col min="11" max="11" width="11.42578125" style="1"/>
    <col min="12" max="12" width="20.140625" style="1" customWidth="1"/>
    <col min="13" max="16384" width="11.42578125" style="1"/>
  </cols>
  <sheetData>
    <row r="1" spans="1:12" s="4" customFormat="1" ht="24.95" customHeight="1">
      <c r="A1" s="76" t="str">
        <f ca="1">CELL("FILENAME")</f>
        <v>E:\MURO ALTO\[ANEXO VII - Cronograma Físico-Finaceiro 2ª Etapa (FORMATADO).xlsx]Cronograma</v>
      </c>
      <c r="B1" s="89" t="s">
        <v>0</v>
      </c>
      <c r="C1" s="89" t="s">
        <v>1</v>
      </c>
      <c r="D1" s="89" t="s">
        <v>21</v>
      </c>
      <c r="E1" s="95" t="s">
        <v>2</v>
      </c>
      <c r="F1" s="95"/>
      <c r="G1" s="95"/>
      <c r="H1" s="95"/>
      <c r="I1" s="46"/>
    </row>
    <row r="2" spans="1:12" s="4" customFormat="1" ht="24.95" customHeight="1">
      <c r="A2" s="76"/>
      <c r="B2" s="90"/>
      <c r="C2" s="90"/>
      <c r="D2" s="90"/>
      <c r="E2" s="31">
        <v>30</v>
      </c>
      <c r="F2" s="31">
        <v>60</v>
      </c>
      <c r="G2" s="31">
        <v>90</v>
      </c>
      <c r="H2" s="53">
        <f>90+15</f>
        <v>105</v>
      </c>
      <c r="I2" s="47"/>
    </row>
    <row r="3" spans="1:12" s="4" customFormat="1" ht="12.75">
      <c r="A3" s="76"/>
      <c r="B3" s="23"/>
      <c r="C3" s="5"/>
      <c r="D3" s="27"/>
      <c r="E3" s="54">
        <f>[1]Resumo!$E$5*0.5</f>
        <v>64248.244999999995</v>
      </c>
      <c r="F3" s="54">
        <f>[1]Resumo!$E$5*0.15</f>
        <v>19274.473499999996</v>
      </c>
      <c r="G3" s="54">
        <f>[1]Resumo!$E$5*0.15</f>
        <v>19274.473499999996</v>
      </c>
      <c r="H3" s="56">
        <f>[1]Resumo!$E$5*0.2</f>
        <v>25699.297999999999</v>
      </c>
      <c r="I3" s="41"/>
    </row>
    <row r="4" spans="1:12" s="4" customFormat="1" ht="12.75">
      <c r="A4" s="76"/>
      <c r="B4" s="28" t="s">
        <v>9</v>
      </c>
      <c r="C4" s="5"/>
      <c r="D4" s="22" t="s">
        <v>23</v>
      </c>
      <c r="E4" s="13"/>
      <c r="F4" s="7"/>
      <c r="G4" s="7"/>
      <c r="H4" s="52"/>
      <c r="I4" s="37"/>
    </row>
    <row r="5" spans="1:12" s="4" customFormat="1" ht="11.25" customHeight="1">
      <c r="A5" s="76"/>
      <c r="B5" s="28"/>
      <c r="C5" s="5"/>
      <c r="D5" s="26"/>
      <c r="E5" s="24">
        <v>0.5</v>
      </c>
      <c r="F5" s="24">
        <v>0.15</v>
      </c>
      <c r="G5" s="24">
        <v>0.15</v>
      </c>
      <c r="H5" s="50">
        <v>0.2</v>
      </c>
      <c r="I5" s="24"/>
    </row>
    <row r="6" spans="1:12" s="4" customFormat="1" ht="12.75">
      <c r="A6" s="76"/>
      <c r="B6" s="28"/>
      <c r="C6" s="17"/>
      <c r="D6" s="19"/>
      <c r="E6" s="10"/>
      <c r="F6" s="10"/>
      <c r="G6" s="13"/>
      <c r="H6" s="50"/>
      <c r="I6" s="24"/>
    </row>
    <row r="7" spans="1:12" s="12" customFormat="1" ht="12.75">
      <c r="A7" s="76"/>
      <c r="B7" s="28"/>
      <c r="C7" s="5"/>
      <c r="D7" s="22"/>
      <c r="E7" s="55">
        <f>[1]Resumo!$E$7*0.25</f>
        <v>57986.912499999999</v>
      </c>
      <c r="F7" s="55">
        <f>[1]Resumo!$E$7*0.25</f>
        <v>57986.912499999999</v>
      </c>
      <c r="G7" s="55">
        <f>[1]Resumo!$E$7*0.25</f>
        <v>57986.912499999999</v>
      </c>
      <c r="H7" s="57">
        <f>[1]Resumo!$E$7*0.25</f>
        <v>57986.912499999999</v>
      </c>
      <c r="I7" s="24"/>
    </row>
    <row r="8" spans="1:12" s="12" customFormat="1" ht="12" customHeight="1">
      <c r="A8" s="76"/>
      <c r="B8" s="28" t="s">
        <v>6</v>
      </c>
      <c r="C8" s="5"/>
      <c r="D8" s="22" t="s">
        <v>13</v>
      </c>
      <c r="E8" s="10"/>
      <c r="F8" s="10"/>
      <c r="G8" s="7"/>
      <c r="H8" s="52"/>
      <c r="I8" s="37"/>
    </row>
    <row r="9" spans="1:12" s="12" customFormat="1" ht="12.75">
      <c r="A9" s="76"/>
      <c r="B9" s="28"/>
      <c r="C9" s="5"/>
      <c r="D9" s="6"/>
      <c r="E9" s="24">
        <v>0.25</v>
      </c>
      <c r="F9" s="24">
        <v>0.25</v>
      </c>
      <c r="G9" s="24">
        <v>0.25</v>
      </c>
      <c r="H9" s="38">
        <v>0.25</v>
      </c>
      <c r="I9" s="24"/>
    </row>
    <row r="10" spans="1:12" s="4" customFormat="1" ht="12.75">
      <c r="A10" s="76"/>
      <c r="B10" s="29"/>
      <c r="C10" s="20"/>
      <c r="D10" s="6"/>
      <c r="E10" s="10"/>
      <c r="F10" s="10"/>
      <c r="G10" s="10"/>
      <c r="H10" s="50"/>
      <c r="I10" s="24"/>
    </row>
    <row r="11" spans="1:12" s="4" customFormat="1" ht="12.75">
      <c r="A11" s="76"/>
      <c r="B11" s="30"/>
      <c r="C11" s="5"/>
      <c r="D11" s="21"/>
      <c r="E11" s="55">
        <f>[1]Resumo!$E$8*0.2</f>
        <v>47796.503999999994</v>
      </c>
      <c r="F11" s="55">
        <f>[1]Resumo!$E$8*0.3</f>
        <v>71694.755999999979</v>
      </c>
      <c r="G11" s="55">
        <f>[1]Resumo!$E$8*0.3</f>
        <v>71694.755999999979</v>
      </c>
      <c r="H11" s="55">
        <f>[1]Resumo!$E$8*0.2</f>
        <v>47796.503999999994</v>
      </c>
      <c r="I11" s="24"/>
      <c r="L11" s="34">
        <f>SUM(E11:H11)</f>
        <v>238982.51999999993</v>
      </c>
    </row>
    <row r="12" spans="1:12" s="4" customFormat="1" ht="12.75">
      <c r="A12" s="76"/>
      <c r="B12" s="30" t="s">
        <v>7</v>
      </c>
      <c r="C12" s="5"/>
      <c r="D12" s="22" t="s">
        <v>10</v>
      </c>
      <c r="E12" s="10"/>
      <c r="F12" s="10"/>
      <c r="G12" s="10"/>
      <c r="H12" s="50"/>
      <c r="I12" s="24"/>
    </row>
    <row r="13" spans="1:12" s="4" customFormat="1" ht="14.25" customHeight="1">
      <c r="A13" s="76"/>
      <c r="B13" s="28"/>
      <c r="C13" s="5"/>
      <c r="D13" s="6"/>
      <c r="E13" s="24">
        <v>0.2</v>
      </c>
      <c r="F13" s="24">
        <v>0.3</v>
      </c>
      <c r="G13" s="24">
        <v>0.3</v>
      </c>
      <c r="H13" s="38">
        <v>0.2</v>
      </c>
      <c r="I13" s="8"/>
      <c r="L13" s="4">
        <f>100/E13</f>
        <v>500</v>
      </c>
    </row>
    <row r="14" spans="1:12" s="4" customFormat="1" ht="12.75">
      <c r="A14" s="76"/>
      <c r="B14" s="29"/>
      <c r="C14" s="20"/>
      <c r="D14" s="21"/>
      <c r="E14" s="9"/>
      <c r="F14" s="9"/>
      <c r="G14" s="9"/>
      <c r="H14" s="51"/>
      <c r="I14" s="39"/>
    </row>
    <row r="15" spans="1:12" s="4" customFormat="1" ht="12.75">
      <c r="A15" s="76"/>
      <c r="B15" s="30"/>
      <c r="C15" s="5"/>
      <c r="D15" s="6"/>
      <c r="E15" s="9"/>
      <c r="F15" s="55">
        <f>[1]Resumo!$E$10*0.2</f>
        <v>244174.72400000005</v>
      </c>
      <c r="G15" s="55">
        <f>[1]Resumo!$E$10*0.4</f>
        <v>488349.44800000009</v>
      </c>
      <c r="H15" s="55">
        <f>[1]Resumo!$E$10*0.4</f>
        <v>488349.44800000009</v>
      </c>
      <c r="I15" s="39"/>
      <c r="K15" s="22" t="s">
        <v>10</v>
      </c>
      <c r="L15" s="33">
        <f>[2]Drenagem!$I$20</f>
        <v>213089.65999999997</v>
      </c>
    </row>
    <row r="16" spans="1:12" s="4" customFormat="1" ht="12" customHeight="1">
      <c r="A16" s="76"/>
      <c r="B16" s="30" t="s">
        <v>8</v>
      </c>
      <c r="C16" s="5"/>
      <c r="D16" s="18" t="str">
        <f>[3]Resumo!$C$8</f>
        <v>PAVIMENTAÇÃO</v>
      </c>
      <c r="E16" s="10"/>
      <c r="F16" s="10"/>
      <c r="G16" s="13"/>
      <c r="H16" s="82">
        <v>0.4</v>
      </c>
      <c r="I16" s="24"/>
    </row>
    <row r="17" spans="1:9" s="4" customFormat="1" ht="14.25" customHeight="1">
      <c r="A17" s="76"/>
      <c r="B17" s="28"/>
      <c r="C17" s="5"/>
      <c r="D17" s="19"/>
      <c r="E17" s="10"/>
      <c r="F17" s="24">
        <v>0.2</v>
      </c>
      <c r="G17" s="24">
        <v>0.4</v>
      </c>
      <c r="H17" s="82"/>
      <c r="I17" s="24"/>
    </row>
    <row r="18" spans="1:9" s="4" customFormat="1" ht="12.75">
      <c r="A18" s="76"/>
      <c r="B18" s="28"/>
      <c r="C18" s="5"/>
      <c r="E18" s="13"/>
      <c r="F18" s="13"/>
      <c r="G18" s="13"/>
      <c r="H18" s="49"/>
      <c r="I18" s="36"/>
    </row>
    <row r="19" spans="1:9" s="4" customFormat="1" ht="12.75">
      <c r="A19" s="76"/>
      <c r="B19" s="28"/>
      <c r="C19" s="5"/>
      <c r="D19" s="6"/>
      <c r="E19" s="9"/>
      <c r="F19" s="9"/>
      <c r="G19" s="14"/>
      <c r="H19" s="57">
        <f>[1]Resumo!$E$12</f>
        <v>24734.7</v>
      </c>
      <c r="I19" s="39"/>
    </row>
    <row r="20" spans="1:9" s="4" customFormat="1" ht="12.75" customHeight="1">
      <c r="A20" s="76"/>
      <c r="B20" s="28" t="s">
        <v>14</v>
      </c>
      <c r="C20" s="5"/>
      <c r="D20" s="18" t="s">
        <v>11</v>
      </c>
      <c r="E20" s="10"/>
      <c r="F20" s="7"/>
      <c r="G20" s="7"/>
      <c r="H20" s="52"/>
      <c r="I20" s="37"/>
    </row>
    <row r="21" spans="1:9" s="4" customFormat="1" ht="12.75">
      <c r="A21" s="76"/>
      <c r="B21" s="28"/>
      <c r="C21" s="5"/>
      <c r="D21" s="6"/>
      <c r="E21" s="10"/>
      <c r="F21" s="10"/>
      <c r="G21" s="10"/>
      <c r="H21" s="50">
        <v>1</v>
      </c>
      <c r="I21" s="24"/>
    </row>
    <row r="22" spans="1:9" s="4" customFormat="1" ht="12.75">
      <c r="A22" s="76"/>
      <c r="B22" s="28"/>
      <c r="C22" s="5"/>
      <c r="D22" s="6"/>
      <c r="E22" s="10"/>
      <c r="F22" s="10"/>
      <c r="G22" s="10"/>
      <c r="H22" s="50"/>
      <c r="I22" s="24"/>
    </row>
    <row r="23" spans="1:9" s="4" customFormat="1" ht="12.75">
      <c r="A23" s="76"/>
      <c r="B23" s="28"/>
      <c r="C23" s="5"/>
      <c r="D23" s="6"/>
      <c r="E23" s="9"/>
      <c r="F23" s="9"/>
      <c r="G23" s="14"/>
      <c r="H23" s="57">
        <f>[1]Resumo!$E$14</f>
        <v>99139.12</v>
      </c>
      <c r="I23" s="39"/>
    </row>
    <row r="24" spans="1:9" s="4" customFormat="1" ht="12.75">
      <c r="A24" s="76"/>
      <c r="B24" s="28"/>
      <c r="C24" s="5"/>
      <c r="D24" s="6"/>
      <c r="E24" s="9"/>
      <c r="F24" s="9"/>
      <c r="G24" s="14"/>
      <c r="H24" s="45"/>
      <c r="I24" s="39"/>
    </row>
    <row r="25" spans="1:9" s="4" customFormat="1" ht="12.75">
      <c r="A25" s="76"/>
      <c r="B25" s="28" t="s">
        <v>15</v>
      </c>
      <c r="C25" s="5"/>
      <c r="D25" s="18" t="s">
        <v>16</v>
      </c>
      <c r="E25" s="10"/>
      <c r="F25" s="7"/>
      <c r="G25" s="7"/>
      <c r="H25" s="50">
        <v>1</v>
      </c>
      <c r="I25" s="24"/>
    </row>
    <row r="26" spans="1:9" s="4" customFormat="1" ht="12.75">
      <c r="A26" s="76"/>
      <c r="B26" s="28"/>
      <c r="C26" s="5"/>
      <c r="D26" s="6"/>
      <c r="E26" s="10"/>
      <c r="F26" s="10"/>
      <c r="G26" s="10"/>
      <c r="H26" s="50"/>
      <c r="I26" s="24"/>
    </row>
    <row r="27" spans="1:9" s="4" customFormat="1" ht="12.75">
      <c r="A27" s="76"/>
      <c r="B27" s="28"/>
      <c r="C27" s="5"/>
      <c r="E27" s="13"/>
      <c r="F27" s="13"/>
      <c r="G27" s="13"/>
      <c r="H27" s="49"/>
      <c r="I27" s="36"/>
    </row>
    <row r="28" spans="1:9" s="4" customFormat="1" ht="12.75">
      <c r="A28" s="76"/>
      <c r="B28" s="28"/>
      <c r="C28" s="5"/>
      <c r="D28" s="6"/>
      <c r="E28" s="9"/>
      <c r="F28" s="9"/>
      <c r="G28" s="14"/>
      <c r="H28" s="58">
        <f>[1]Resumo!$E$16</f>
        <v>77455.11</v>
      </c>
      <c r="I28" s="40"/>
    </row>
    <row r="29" spans="1:9" s="4" customFormat="1" ht="11.25" customHeight="1">
      <c r="A29" s="76"/>
      <c r="B29" s="28" t="s">
        <v>19</v>
      </c>
      <c r="C29" s="5"/>
      <c r="D29" s="18" t="s">
        <v>20</v>
      </c>
      <c r="E29" s="10"/>
      <c r="F29" s="7"/>
      <c r="G29" s="7"/>
      <c r="H29" s="52"/>
      <c r="I29" s="37"/>
    </row>
    <row r="30" spans="1:9" s="4" customFormat="1" ht="12.75">
      <c r="A30" s="76"/>
      <c r="B30" s="28"/>
      <c r="C30" s="5"/>
      <c r="D30" s="6"/>
      <c r="E30" s="10"/>
      <c r="F30" s="10"/>
      <c r="G30" s="10"/>
      <c r="H30" s="50">
        <v>1</v>
      </c>
      <c r="I30" s="24"/>
    </row>
    <row r="31" spans="1:9" s="4" customFormat="1" ht="18" hidden="1" customHeight="1">
      <c r="A31" s="76"/>
      <c r="B31" s="23"/>
      <c r="C31" s="5"/>
      <c r="E31" s="13"/>
      <c r="F31" s="13"/>
      <c r="G31" s="13"/>
      <c r="H31" s="49"/>
      <c r="I31" s="36"/>
    </row>
    <row r="32" spans="1:9" s="4" customFormat="1" ht="12.75" hidden="1" customHeight="1">
      <c r="A32" s="76"/>
      <c r="B32" s="28"/>
      <c r="C32" s="5"/>
      <c r="D32" s="6"/>
      <c r="E32" s="32"/>
      <c r="F32" s="32"/>
      <c r="G32" s="32"/>
      <c r="H32" s="48"/>
      <c r="I32" s="41"/>
    </row>
    <row r="33" spans="1:12" s="4" customFormat="1" ht="12.75" hidden="1" customHeight="1">
      <c r="A33" s="76"/>
      <c r="B33" s="28"/>
      <c r="C33" s="5"/>
      <c r="D33" s="6"/>
      <c r="E33" s="10"/>
      <c r="F33" s="10"/>
      <c r="G33" s="10"/>
      <c r="H33" s="50"/>
      <c r="I33" s="24"/>
    </row>
    <row r="34" spans="1:12" s="4" customFormat="1" ht="12.75">
      <c r="A34" s="76"/>
      <c r="B34" s="23"/>
      <c r="C34" s="5"/>
      <c r="E34" s="13"/>
      <c r="F34" s="13"/>
      <c r="G34" s="13"/>
      <c r="H34" s="49"/>
      <c r="I34" s="36"/>
    </row>
    <row r="35" spans="1:12" s="4" customFormat="1" ht="12" customHeight="1">
      <c r="A35" s="76"/>
      <c r="B35" s="91" t="s">
        <v>3</v>
      </c>
      <c r="C35" s="92"/>
      <c r="D35" s="63" t="s">
        <v>4</v>
      </c>
      <c r="E35" s="61">
        <f>E3+E7+E11+E15+E19+E23+E28+E32</f>
        <v>170031.66149999999</v>
      </c>
      <c r="F35" s="61">
        <f>F3+F7+F11+F15+F19+F23+F28+F32</f>
        <v>393130.86600000004</v>
      </c>
      <c r="G35" s="61">
        <f>G3+G7+G11+G15+G19+G23+G28+G32</f>
        <v>637305.59000000008</v>
      </c>
      <c r="H35" s="80">
        <f>H3+H7+H11+H15+H19+H23+H28+H32</f>
        <v>821161.09250000003</v>
      </c>
      <c r="I35" s="35"/>
    </row>
    <row r="36" spans="1:12" s="11" customFormat="1" ht="12" customHeight="1">
      <c r="A36" s="76"/>
      <c r="B36" s="93"/>
      <c r="C36" s="94"/>
      <c r="D36" s="64"/>
      <c r="E36" s="62"/>
      <c r="F36" s="62"/>
      <c r="G36" s="62"/>
      <c r="H36" s="80"/>
      <c r="I36" s="35"/>
    </row>
    <row r="37" spans="1:12" ht="12" customHeight="1">
      <c r="A37" s="76"/>
      <c r="B37" s="93"/>
      <c r="C37" s="94"/>
      <c r="D37" s="63" t="s">
        <v>5</v>
      </c>
      <c r="E37" s="61">
        <f>E35</f>
        <v>170031.66149999999</v>
      </c>
      <c r="F37" s="61">
        <f>F35+E37</f>
        <v>563162.52750000008</v>
      </c>
      <c r="G37" s="61">
        <f>G35+F37</f>
        <v>1200468.1175000002</v>
      </c>
      <c r="H37" s="81">
        <f>H35+G37</f>
        <v>2021629.2100000002</v>
      </c>
      <c r="I37" s="42"/>
    </row>
    <row r="38" spans="1:12" ht="12" customHeight="1">
      <c r="A38" s="76"/>
      <c r="B38" s="93"/>
      <c r="C38" s="94"/>
      <c r="D38" s="67"/>
      <c r="E38" s="65"/>
      <c r="F38" s="65"/>
      <c r="G38" s="65"/>
      <c r="H38" s="81"/>
      <c r="I38" s="42"/>
      <c r="L38" s="25"/>
    </row>
    <row r="39" spans="1:12" customFormat="1" ht="15" customHeight="1">
      <c r="A39" s="75"/>
      <c r="B39" s="83" t="s">
        <v>22</v>
      </c>
      <c r="C39" s="84"/>
      <c r="D39" s="69" t="s">
        <v>24</v>
      </c>
      <c r="E39" s="70"/>
      <c r="F39" s="77" t="s">
        <v>17</v>
      </c>
      <c r="G39" s="77"/>
      <c r="H39" s="77"/>
      <c r="I39" s="43"/>
      <c r="L39" s="59"/>
    </row>
    <row r="40" spans="1:12" customFormat="1" ht="15" customHeight="1">
      <c r="A40" s="75"/>
      <c r="B40" s="85"/>
      <c r="C40" s="86"/>
      <c r="D40" s="71"/>
      <c r="E40" s="72"/>
      <c r="F40" s="77"/>
      <c r="G40" s="77"/>
      <c r="H40" s="77"/>
      <c r="I40" s="43"/>
      <c r="L40" s="60"/>
    </row>
    <row r="41" spans="1:12" customFormat="1" ht="15" customHeight="1">
      <c r="A41" s="75"/>
      <c r="B41" s="85"/>
      <c r="C41" s="86"/>
      <c r="D41" s="71"/>
      <c r="E41" s="72"/>
      <c r="F41" s="77"/>
      <c r="G41" s="77"/>
      <c r="H41" s="77"/>
      <c r="I41" s="43"/>
    </row>
    <row r="42" spans="1:12" customFormat="1" ht="15" customHeight="1">
      <c r="A42" s="75"/>
      <c r="B42" s="85"/>
      <c r="C42" s="86"/>
      <c r="D42" s="71"/>
      <c r="E42" s="72"/>
      <c r="F42" s="78" t="s">
        <v>12</v>
      </c>
      <c r="G42" s="78"/>
      <c r="H42" s="79" t="s">
        <v>18</v>
      </c>
      <c r="I42" s="44"/>
    </row>
    <row r="43" spans="1:12" customFormat="1" ht="15" customHeight="1">
      <c r="A43" s="1"/>
      <c r="B43" s="87"/>
      <c r="C43" s="88"/>
      <c r="D43" s="73"/>
      <c r="E43" s="74"/>
      <c r="F43" s="78"/>
      <c r="G43" s="78"/>
      <c r="H43" s="79"/>
      <c r="I43" s="44"/>
    </row>
    <row r="45" spans="1:12" ht="12" customHeight="1">
      <c r="I45" s="15"/>
      <c r="J45" s="15"/>
    </row>
    <row r="46" spans="1:12" ht="12" customHeight="1">
      <c r="I46" s="15"/>
      <c r="J46" s="15"/>
    </row>
    <row r="47" spans="1:12" ht="12" customHeight="1">
      <c r="I47" s="16"/>
      <c r="J47" s="66"/>
    </row>
    <row r="48" spans="1:12" ht="12" customHeight="1">
      <c r="D48" s="68"/>
      <c r="E48" s="68"/>
      <c r="F48" s="68"/>
      <c r="G48" s="15"/>
      <c r="H48" s="15"/>
      <c r="I48" s="16"/>
      <c r="J48" s="66"/>
    </row>
    <row r="49" spans="4:8" ht="15.75">
      <c r="D49" s="68"/>
      <c r="E49" s="68"/>
      <c r="F49" s="68"/>
      <c r="G49" s="15"/>
      <c r="H49" s="15"/>
    </row>
    <row r="50" spans="4:8" ht="15.75">
      <c r="D50" s="68"/>
      <c r="E50" s="68"/>
      <c r="F50" s="68"/>
      <c r="G50" s="16"/>
      <c r="H50" s="16"/>
    </row>
    <row r="51" spans="4:8" ht="15.75">
      <c r="D51" s="68"/>
      <c r="E51" s="68"/>
      <c r="F51" s="68"/>
      <c r="G51" s="16"/>
      <c r="H51" s="16"/>
    </row>
  </sheetData>
  <mergeCells count="26">
    <mergeCell ref="A39:A42"/>
    <mergeCell ref="A1:A38"/>
    <mergeCell ref="F39:H41"/>
    <mergeCell ref="F42:G43"/>
    <mergeCell ref="H42:H43"/>
    <mergeCell ref="H35:H36"/>
    <mergeCell ref="H37:H38"/>
    <mergeCell ref="H16:H17"/>
    <mergeCell ref="B39:C43"/>
    <mergeCell ref="B1:B2"/>
    <mergeCell ref="C1:C2"/>
    <mergeCell ref="B35:C38"/>
    <mergeCell ref="D1:D2"/>
    <mergeCell ref="E1:H1"/>
    <mergeCell ref="J47:J48"/>
    <mergeCell ref="G35:G36"/>
    <mergeCell ref="D37:D38"/>
    <mergeCell ref="E37:E38"/>
    <mergeCell ref="F37:F38"/>
    <mergeCell ref="D48:F51"/>
    <mergeCell ref="D39:E43"/>
    <mergeCell ref="L39:L40"/>
    <mergeCell ref="E35:E36"/>
    <mergeCell ref="F35:F36"/>
    <mergeCell ref="D35:D36"/>
    <mergeCell ref="G37:G38"/>
  </mergeCells>
  <phoneticPr fontId="0" type="noConversion"/>
  <hyperlinks>
    <hyperlink ref="A1" r:id="rId1" display="\\server2\DP\DEP\Pernambuco\Relatório\Xls\Orçamento"/>
  </hyperlinks>
  <printOptions horizontalCentered="1"/>
  <pageMargins left="0" right="0" top="0.47244094488188981" bottom="0.39370078740157483" header="0" footer="0"/>
  <pageSetup paperSize="9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Norconsult Ltda</dc:creator>
  <cp:lastModifiedBy>Mary</cp:lastModifiedBy>
  <cp:lastPrinted>2015-06-15T19:27:51Z</cp:lastPrinted>
  <dcterms:created xsi:type="dcterms:W3CDTF">1997-02-17T11:43:01Z</dcterms:created>
  <dcterms:modified xsi:type="dcterms:W3CDTF">2016-01-14T00:52:39Z</dcterms:modified>
</cp:coreProperties>
</file>